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CO\_PREGÃO ELETRÔNICO 2020\_PE 08-2020 Secretariado\EMPRESA BRASFORT ADMINISTRAÇÃO E SERVIÇOS\"/>
    </mc:Choice>
  </mc:AlternateContent>
  <bookViews>
    <workbookView xWindow="0" yWindow="0" windowWidth="16380" windowHeight="8190" activeTab="1"/>
  </bookViews>
  <sheets>
    <sheet name="ÍNDICES ECONÔMICOS" sheetId="1" r:id="rId1"/>
    <sheet name="ANÁLISE dos contratos" sheetId="2" r:id="rId2"/>
  </sheets>
  <calcPr calcId="162913" iterateDelta="1E-4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G43" i="2"/>
  <c r="B19" i="1" l="1"/>
  <c r="F3" i="2" l="1"/>
  <c r="G3" i="2" s="1"/>
  <c r="C19" i="1"/>
  <c r="B18" i="1"/>
  <c r="C18" i="1" s="1"/>
  <c r="B15" i="1"/>
  <c r="C15" i="1" s="1"/>
  <c r="B14" i="1"/>
  <c r="C14" i="1" s="1"/>
  <c r="B13" i="1"/>
  <c r="C13" i="1" s="1"/>
  <c r="B17" i="1" l="1"/>
  <c r="C17" i="1" s="1"/>
  <c r="G40" i="2" l="1"/>
  <c r="G41" i="2" s="1"/>
</calcChain>
</file>

<file path=xl/sharedStrings.xml><?xml version="1.0" encoding="utf-8"?>
<sst xmlns="http://schemas.openxmlformats.org/spreadsheetml/2006/main" count="36" uniqueCount="33">
  <si>
    <t>Ativo Circulante</t>
  </si>
  <si>
    <t>Realizável a Longo Prazo</t>
  </si>
  <si>
    <t>Ativo Total</t>
  </si>
  <si>
    <t>Passivo Circulante</t>
  </si>
  <si>
    <t>Passivo Não-Circulante</t>
  </si>
  <si>
    <t>Capital Social</t>
  </si>
  <si>
    <t>Patrimonio Líquido</t>
  </si>
  <si>
    <t>Receita Operacional Bruta</t>
  </si>
  <si>
    <t>Valor Contratos Firmados</t>
  </si>
  <si>
    <t>Somar todos os contratos. Verificar no site da CGU (transparência) e, caso o valor esteja alto, verificar apenas o saldo restante.</t>
  </si>
  <si>
    <t>Valor Estimado da Licitação</t>
  </si>
  <si>
    <t>Liquidez Geral</t>
  </si>
  <si>
    <t>Deve ser superior a 1,0</t>
  </si>
  <si>
    <t>Solvência Geral</t>
  </si>
  <si>
    <t>Liquidez Corrente</t>
  </si>
  <si>
    <t>Índice PL x Contratos</t>
  </si>
  <si>
    <t>CCL &gt; 16,66% Estimado</t>
  </si>
  <si>
    <t>Deve ser superior a 16,66%</t>
  </si>
  <si>
    <t>PL &gt; 10% Estimado</t>
  </si>
  <si>
    <t>Deve ser superior a 10%</t>
  </si>
  <si>
    <t>ANÁLISE DOS CONTRATOS FIRMADOS PELA EMPRESA MILTECH</t>
  </si>
  <si>
    <t>Contratantes</t>
  </si>
  <si>
    <t>Início</t>
  </si>
  <si>
    <t>Ano</t>
  </si>
  <si>
    <t>Término</t>
  </si>
  <si>
    <t>valor mensal</t>
  </si>
  <si>
    <t>contrato atual em meses</t>
  </si>
  <si>
    <t>Total atual</t>
  </si>
  <si>
    <t>TOTAL</t>
  </si>
  <si>
    <t>1/12 dos contratos firmados</t>
  </si>
  <si>
    <t>Patrimonio Líquido</t>
  </si>
  <si>
    <t>10% do Patrimonio líquido</t>
  </si>
  <si>
    <t xml:space="preserve">SEC. ESTADO DE PROTEÇÃO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</si>
</sst>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R$ &quot;* #,##0.00_-;&quot;-R$ &quot;* #,##0.00_-;_-&quot;R$ &quot;* \-??_-;_-@_-"/>
    <numFmt numFmtId="165" formatCode="_-* #,##0.00_-;\-* #,##0.00_-;_-* \-??_-;_-@_-"/>
    <numFmt numFmtId="166" formatCode="d/m/yyyy"/>
    <numFmt numFmtId="167" formatCode="&quot;R$ &quot;#,##0.00;[Red]&quot;-R$ &quot;#,##0.00"/>
    <numFmt numFmtId="168" formatCode="0.0"/>
  </numFmts>
  <fonts count="4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BDD7EE"/>
        <bgColor rgb="FF99CCFF"/>
      </patternFill>
    </fill>
  </fills>
  <borders count="8"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3" fillId="0" borderId="0" applyBorder="0" applyProtection="0"/>
    <xf numFmtId="164" fontId="3" fillId="0" borderId="0" applyBorder="0" applyProtection="0"/>
    <xf numFmtId="9" fontId="3" fillId="0" borderId="0" applyBorder="0" applyProtection="0"/>
  </cellStyleXfs>
  <cellXfs count="31">
    <xf numFmtId="0" fontId="0" fillId="0" borderId="0" xfId="0"/>
    <xf numFmtId="164" fontId="0" fillId="0" borderId="0" xfId="2" applyFont="1"/>
    <xf numFmtId="0" fontId="0" fillId="0" borderId="1" xfId="0" applyFont="1" applyBorder="1"/>
    <xf numFmtId="164" fontId="0" fillId="2" borderId="2" xfId="2" applyFont="1" applyFill="1" applyBorder="1" applyAlignment="1" applyProtection="1"/>
    <xf numFmtId="0" fontId="0" fillId="0" borderId="3" xfId="0" applyFont="1" applyBorder="1"/>
    <xf numFmtId="164" fontId="0" fillId="2" borderId="4" xfId="2" applyFont="1" applyFill="1" applyBorder="1" applyAlignment="1" applyProtection="1"/>
    <xf numFmtId="0" fontId="0" fillId="0" borderId="5" xfId="0" applyFont="1" applyBorder="1"/>
    <xf numFmtId="164" fontId="0" fillId="2" borderId="6" xfId="2" applyFont="1" applyFill="1" applyBorder="1" applyAlignment="1" applyProtection="1"/>
    <xf numFmtId="165" fontId="0" fillId="0" borderId="2" xfId="1" applyFont="1" applyBorder="1" applyAlignment="1" applyProtection="1">
      <alignment horizontal="center"/>
    </xf>
    <xf numFmtId="0" fontId="1" fillId="0" borderId="0" xfId="0" applyFont="1"/>
    <xf numFmtId="165" fontId="0" fillId="0" borderId="4" xfId="1" applyFont="1" applyBorder="1" applyAlignment="1" applyProtection="1">
      <alignment horizontal="center"/>
    </xf>
    <xf numFmtId="165" fontId="0" fillId="0" borderId="6" xfId="1" applyFont="1" applyBorder="1" applyAlignment="1" applyProtection="1">
      <alignment horizontal="center"/>
    </xf>
    <xf numFmtId="164" fontId="0" fillId="0" borderId="0" xfId="2" applyFont="1" applyBorder="1" applyAlignment="1" applyProtection="1">
      <alignment horizontal="center"/>
    </xf>
    <xf numFmtId="9" fontId="0" fillId="0" borderId="4" xfId="3" applyFont="1" applyBorder="1" applyAlignment="1" applyProtection="1">
      <alignment horizontal="center"/>
    </xf>
    <xf numFmtId="9" fontId="0" fillId="0" borderId="6" xfId="3" applyFont="1" applyBorder="1" applyAlignment="1" applyProtection="1">
      <alignment horizontal="center"/>
    </xf>
    <xf numFmtId="0" fontId="2" fillId="0" borderId="7" xfId="0" applyFont="1" applyBorder="1"/>
    <xf numFmtId="0" fontId="0" fillId="0" borderId="7" xfId="0" applyFont="1" applyBorder="1"/>
    <xf numFmtId="166" fontId="0" fillId="0" borderId="7" xfId="0" applyNumberFormat="1" applyBorder="1"/>
    <xf numFmtId="0" fontId="0" fillId="0" borderId="7" xfId="0" applyFont="1" applyBorder="1" applyAlignment="1">
      <alignment horizontal="left" wrapText="1"/>
    </xf>
    <xf numFmtId="0" fontId="0" fillId="3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166" fontId="0" fillId="0" borderId="7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164" fontId="0" fillId="2" borderId="4" xfId="2" applyFont="1" applyFill="1" applyBorder="1" applyAlignment="1" applyProtection="1">
      <alignment horizontal="center"/>
    </xf>
    <xf numFmtId="9" fontId="2" fillId="0" borderId="0" xfId="0" applyNumberFormat="1" applyFont="1" applyAlignment="1">
      <alignment horizontal="center"/>
    </xf>
    <xf numFmtId="164" fontId="2" fillId="0" borderId="0" xfId="2" applyFont="1" applyBorder="1" applyAlignment="1" applyProtection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activeCell="B20" sqref="B20"/>
    </sheetView>
  </sheetViews>
  <sheetFormatPr defaultRowHeight="15" x14ac:dyDescent="0.25"/>
  <cols>
    <col min="1" max="1" width="25.28515625"/>
    <col min="2" max="2" width="18" style="1" bestFit="1" customWidth="1"/>
    <col min="3" max="3" width="33.5703125"/>
    <col min="4" max="4" width="23.5703125"/>
    <col min="5" max="1025" width="8.7109375"/>
  </cols>
  <sheetData>
    <row r="1" spans="1:4" x14ac:dyDescent="0.25">
      <c r="A1" s="2" t="s">
        <v>0</v>
      </c>
      <c r="B1" s="3">
        <v>38186847.670000002</v>
      </c>
    </row>
    <row r="2" spans="1:4" x14ac:dyDescent="0.25">
      <c r="A2" s="4" t="s">
        <v>1</v>
      </c>
      <c r="B2" s="5">
        <v>4560456.8600000003</v>
      </c>
    </row>
    <row r="3" spans="1:4" x14ac:dyDescent="0.25">
      <c r="A3" s="4" t="s">
        <v>2</v>
      </c>
      <c r="B3" s="5">
        <v>44195207</v>
      </c>
    </row>
    <row r="4" spans="1:4" x14ac:dyDescent="0.25">
      <c r="A4" s="4" t="s">
        <v>3</v>
      </c>
      <c r="B4" s="5">
        <v>14668190.689999999</v>
      </c>
    </row>
    <row r="5" spans="1:4" x14ac:dyDescent="0.25">
      <c r="A5" s="4" t="s">
        <v>4</v>
      </c>
      <c r="B5" s="5">
        <v>6605509</v>
      </c>
    </row>
    <row r="6" spans="1:4" x14ac:dyDescent="0.25">
      <c r="A6" s="4" t="s">
        <v>5</v>
      </c>
      <c r="B6" s="5">
        <v>700000</v>
      </c>
    </row>
    <row r="7" spans="1:4" x14ac:dyDescent="0.25">
      <c r="A7" s="4" t="s">
        <v>6</v>
      </c>
      <c r="B7" s="5">
        <v>22921507.309999999</v>
      </c>
    </row>
    <row r="8" spans="1:4" x14ac:dyDescent="0.25">
      <c r="A8" s="6" t="s">
        <v>7</v>
      </c>
      <c r="B8" s="7">
        <v>149308114.25</v>
      </c>
    </row>
    <row r="10" spans="1:4" x14ac:dyDescent="0.25">
      <c r="A10" s="2" t="s">
        <v>8</v>
      </c>
      <c r="B10" s="3"/>
      <c r="C10" t="s">
        <v>9</v>
      </c>
    </row>
    <row r="11" spans="1:4" x14ac:dyDescent="0.25">
      <c r="A11" s="6" t="s">
        <v>10</v>
      </c>
      <c r="B11" s="7">
        <v>10328283.18</v>
      </c>
    </row>
    <row r="13" spans="1:4" x14ac:dyDescent="0.25">
      <c r="A13" s="2" t="s">
        <v>11</v>
      </c>
      <c r="B13" s="8">
        <f>(B1+B2)/(B4+B5)</f>
        <v>2.009396821094263</v>
      </c>
      <c r="C13" s="9" t="str">
        <f>IF(B13&gt;=1,"OK","PROBLEMA")</f>
        <v>OK</v>
      </c>
      <c r="D13" t="s">
        <v>12</v>
      </c>
    </row>
    <row r="14" spans="1:4" x14ac:dyDescent="0.25">
      <c r="A14" s="4" t="s">
        <v>13</v>
      </c>
      <c r="B14" s="10">
        <f>B3/(B4+B5)</f>
        <v>2.0774575012344743</v>
      </c>
      <c r="C14" s="9" t="str">
        <f>IF(B14&gt;=1,"OK","PROBLEMA")</f>
        <v>OK</v>
      </c>
      <c r="D14" t="s">
        <v>12</v>
      </c>
    </row>
    <row r="15" spans="1:4" x14ac:dyDescent="0.25">
      <c r="A15" s="6" t="s">
        <v>14</v>
      </c>
      <c r="B15" s="11">
        <f>B1/B4</f>
        <v>2.6033781859703926</v>
      </c>
      <c r="C15" s="9" t="str">
        <f>IF(B15&gt;=1,"OK","PROBLEMA")</f>
        <v>OK</v>
      </c>
      <c r="D15" t="s">
        <v>12</v>
      </c>
    </row>
    <row r="16" spans="1:4" x14ac:dyDescent="0.25">
      <c r="B16" s="12"/>
    </row>
    <row r="17" spans="1:4" x14ac:dyDescent="0.25">
      <c r="A17" s="2" t="s">
        <v>15</v>
      </c>
      <c r="B17" s="8" t="e">
        <f>B7/(B10/12)</f>
        <v>#DIV/0!</v>
      </c>
      <c r="C17" s="9" t="e">
        <f>IF(B17&gt;=1,"OK","PROBLEMA")</f>
        <v>#DIV/0!</v>
      </c>
      <c r="D17" t="s">
        <v>12</v>
      </c>
    </row>
    <row r="18" spans="1:4" x14ac:dyDescent="0.25">
      <c r="A18" s="4" t="s">
        <v>16</v>
      </c>
      <c r="B18" s="13">
        <f>(B1-B4)/B11</f>
        <v>2.2771119430131663</v>
      </c>
      <c r="C18" s="9" t="str">
        <f>IF(B18&gt;=0.166,"OK","PROBLEMA")</f>
        <v>OK</v>
      </c>
      <c r="D18" t="s">
        <v>17</v>
      </c>
    </row>
    <row r="19" spans="1:4" x14ac:dyDescent="0.25">
      <c r="A19" s="6" t="s">
        <v>18</v>
      </c>
      <c r="B19" s="14">
        <f>B7/B11</f>
        <v>2.2192950087179928</v>
      </c>
      <c r="C19" s="9" t="str">
        <f>IF(B19&gt;=0.1,"OK","PROBLEMA")</f>
        <v>OK</v>
      </c>
      <c r="D19" t="s">
        <v>19</v>
      </c>
    </row>
  </sheetData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activeCell="A4" sqref="A4"/>
    </sheetView>
  </sheetViews>
  <sheetFormatPr defaultRowHeight="15" x14ac:dyDescent="0.25"/>
  <cols>
    <col min="1" max="1" width="29.5703125" customWidth="1"/>
    <col min="2" max="3" width="10.7109375"/>
    <col min="4" max="4" width="14.42578125" style="25"/>
    <col min="5" max="5" width="24.85546875" style="25" customWidth="1"/>
    <col min="6" max="6" width="26.42578125" style="25"/>
    <col min="7" max="7" width="18.140625" style="25" bestFit="1" customWidth="1"/>
    <col min="8" max="1024" width="8.7109375"/>
  </cols>
  <sheetData>
    <row r="1" spans="1:7" x14ac:dyDescent="0.25">
      <c r="A1" s="19" t="s">
        <v>20</v>
      </c>
      <c r="B1" s="19"/>
      <c r="C1" s="19"/>
      <c r="D1" s="19"/>
      <c r="E1" s="19"/>
      <c r="F1" s="19"/>
      <c r="G1" s="19"/>
    </row>
    <row r="2" spans="1:7" x14ac:dyDescent="0.25">
      <c r="A2" s="15" t="s">
        <v>21</v>
      </c>
      <c r="B2" s="15" t="s">
        <v>22</v>
      </c>
      <c r="C2" s="15" t="s">
        <v>23</v>
      </c>
      <c r="D2" s="20" t="s">
        <v>24</v>
      </c>
      <c r="E2" s="20" t="s">
        <v>25</v>
      </c>
      <c r="F2" s="21" t="s">
        <v>26</v>
      </c>
      <c r="G2" s="20" t="s">
        <v>27</v>
      </c>
    </row>
    <row r="3" spans="1:7" x14ac:dyDescent="0.25">
      <c r="A3" s="16" t="s">
        <v>32</v>
      </c>
      <c r="B3" s="17"/>
      <c r="C3" s="17">
        <v>43709</v>
      </c>
      <c r="D3" s="22">
        <v>44073</v>
      </c>
      <c r="E3" s="23">
        <v>695247.49</v>
      </c>
      <c r="F3" s="24">
        <f>(D3-C3)/30</f>
        <v>12.133333333333333</v>
      </c>
      <c r="G3" s="23">
        <f t="shared" ref="G3:G39" si="0">E3*F3</f>
        <v>8435669.5453333333</v>
      </c>
    </row>
    <row r="4" spans="1:7" x14ac:dyDescent="0.25">
      <c r="A4" s="16"/>
      <c r="B4" s="17"/>
      <c r="C4" s="17"/>
      <c r="D4" s="22"/>
      <c r="E4" s="23"/>
      <c r="F4" s="24">
        <f t="shared" ref="F4:F39" si="1">(D4-C4)/30</f>
        <v>0</v>
      </c>
      <c r="G4" s="23">
        <f t="shared" si="0"/>
        <v>0</v>
      </c>
    </row>
    <row r="5" spans="1:7" x14ac:dyDescent="0.25">
      <c r="A5" s="16"/>
      <c r="B5" s="17"/>
      <c r="C5" s="17"/>
      <c r="D5" s="22"/>
      <c r="E5" s="23"/>
      <c r="F5" s="24">
        <f t="shared" si="1"/>
        <v>0</v>
      </c>
      <c r="G5" s="23">
        <f t="shared" si="0"/>
        <v>0</v>
      </c>
    </row>
    <row r="6" spans="1:7" x14ac:dyDescent="0.25">
      <c r="A6" s="16"/>
      <c r="B6" s="17"/>
      <c r="C6" s="17"/>
      <c r="D6" s="22"/>
      <c r="E6" s="23"/>
      <c r="F6" s="24">
        <f t="shared" si="1"/>
        <v>0</v>
      </c>
      <c r="G6" s="23">
        <f t="shared" si="0"/>
        <v>0</v>
      </c>
    </row>
    <row r="7" spans="1:7" x14ac:dyDescent="0.25">
      <c r="A7" s="16"/>
      <c r="B7" s="17"/>
      <c r="C7" s="17"/>
      <c r="D7" s="22"/>
      <c r="E7" s="23"/>
      <c r="F7" s="24">
        <f t="shared" si="1"/>
        <v>0</v>
      </c>
      <c r="G7" s="23">
        <f t="shared" si="0"/>
        <v>0</v>
      </c>
    </row>
    <row r="8" spans="1:7" x14ac:dyDescent="0.25">
      <c r="A8" s="16"/>
      <c r="B8" s="17"/>
      <c r="C8" s="17"/>
      <c r="D8" s="22"/>
      <c r="E8" s="23"/>
      <c r="F8" s="24">
        <f t="shared" si="1"/>
        <v>0</v>
      </c>
      <c r="G8" s="23">
        <f t="shared" si="0"/>
        <v>0</v>
      </c>
    </row>
    <row r="9" spans="1:7" x14ac:dyDescent="0.25">
      <c r="A9" s="16"/>
      <c r="B9" s="17"/>
      <c r="C9" s="17"/>
      <c r="D9" s="22"/>
      <c r="E9" s="23"/>
      <c r="F9" s="24">
        <f t="shared" si="1"/>
        <v>0</v>
      </c>
      <c r="G9" s="23">
        <f t="shared" si="0"/>
        <v>0</v>
      </c>
    </row>
    <row r="10" spans="1:7" x14ac:dyDescent="0.25">
      <c r="A10" s="16"/>
      <c r="B10" s="17"/>
      <c r="C10" s="17"/>
      <c r="D10" s="22"/>
      <c r="E10" s="23"/>
      <c r="F10" s="24">
        <f t="shared" si="1"/>
        <v>0</v>
      </c>
      <c r="G10" s="23">
        <f t="shared" si="0"/>
        <v>0</v>
      </c>
    </row>
    <row r="11" spans="1:7" x14ac:dyDescent="0.25">
      <c r="A11" s="16"/>
      <c r="B11" s="17"/>
      <c r="C11" s="17"/>
      <c r="D11" s="22"/>
      <c r="E11" s="23"/>
      <c r="F11" s="24">
        <f t="shared" si="1"/>
        <v>0</v>
      </c>
      <c r="G11" s="23">
        <f t="shared" si="0"/>
        <v>0</v>
      </c>
    </row>
    <row r="12" spans="1:7" x14ac:dyDescent="0.25">
      <c r="A12" s="16"/>
      <c r="B12" s="17"/>
      <c r="C12" s="17"/>
      <c r="D12" s="22"/>
      <c r="E12" s="23"/>
      <c r="F12" s="24">
        <f t="shared" si="1"/>
        <v>0</v>
      </c>
      <c r="G12" s="23">
        <f t="shared" si="0"/>
        <v>0</v>
      </c>
    </row>
    <row r="13" spans="1:7" x14ac:dyDescent="0.25">
      <c r="A13" s="16"/>
      <c r="B13" s="17"/>
      <c r="C13" s="17"/>
      <c r="D13" s="22"/>
      <c r="E13" s="23"/>
      <c r="F13" s="24">
        <f t="shared" si="1"/>
        <v>0</v>
      </c>
      <c r="G13" s="23">
        <f t="shared" si="0"/>
        <v>0</v>
      </c>
    </row>
    <row r="14" spans="1:7" x14ac:dyDescent="0.25">
      <c r="A14" s="16"/>
      <c r="B14" s="17"/>
      <c r="C14" s="17"/>
      <c r="D14" s="22"/>
      <c r="E14" s="23"/>
      <c r="F14" s="24">
        <f t="shared" si="1"/>
        <v>0</v>
      </c>
      <c r="G14" s="23">
        <f t="shared" si="0"/>
        <v>0</v>
      </c>
    </row>
    <row r="15" spans="1:7" x14ac:dyDescent="0.25">
      <c r="A15" s="16"/>
      <c r="B15" s="17"/>
      <c r="C15" s="17"/>
      <c r="D15" s="22"/>
      <c r="E15" s="23"/>
      <c r="F15" s="24">
        <f t="shared" si="1"/>
        <v>0</v>
      </c>
      <c r="G15" s="23">
        <f t="shared" si="0"/>
        <v>0</v>
      </c>
    </row>
    <row r="16" spans="1:7" x14ac:dyDescent="0.25">
      <c r="A16" s="16"/>
      <c r="B16" s="17"/>
      <c r="C16" s="17"/>
      <c r="D16" s="22"/>
      <c r="E16" s="23"/>
      <c r="F16" s="24">
        <f t="shared" si="1"/>
        <v>0</v>
      </c>
      <c r="G16" s="23">
        <f t="shared" si="0"/>
        <v>0</v>
      </c>
    </row>
    <row r="17" spans="1:7" x14ac:dyDescent="0.25">
      <c r="A17" s="16"/>
      <c r="B17" s="17"/>
      <c r="C17" s="17"/>
      <c r="D17" s="22"/>
      <c r="E17" s="23"/>
      <c r="F17" s="24">
        <f t="shared" si="1"/>
        <v>0</v>
      </c>
      <c r="G17" s="23">
        <f t="shared" si="0"/>
        <v>0</v>
      </c>
    </row>
    <row r="18" spans="1:7" x14ac:dyDescent="0.25">
      <c r="A18" s="16"/>
      <c r="B18" s="17"/>
      <c r="C18" s="17"/>
      <c r="D18" s="22"/>
      <c r="E18" s="23"/>
      <c r="F18" s="24">
        <f t="shared" si="1"/>
        <v>0</v>
      </c>
      <c r="G18" s="23">
        <f t="shared" si="0"/>
        <v>0</v>
      </c>
    </row>
    <row r="19" spans="1:7" x14ac:dyDescent="0.25">
      <c r="A19" s="16"/>
      <c r="B19" s="17"/>
      <c r="C19" s="17"/>
      <c r="D19" s="22"/>
      <c r="E19" s="23"/>
      <c r="F19" s="24">
        <f t="shared" si="1"/>
        <v>0</v>
      </c>
      <c r="G19" s="23">
        <f t="shared" si="0"/>
        <v>0</v>
      </c>
    </row>
    <row r="20" spans="1:7" x14ac:dyDescent="0.25">
      <c r="A20" s="16"/>
      <c r="B20" s="17"/>
      <c r="C20" s="17"/>
      <c r="D20" s="22"/>
      <c r="E20" s="23"/>
      <c r="F20" s="24">
        <f t="shared" si="1"/>
        <v>0</v>
      </c>
      <c r="G20" s="23">
        <f t="shared" si="0"/>
        <v>0</v>
      </c>
    </row>
    <row r="21" spans="1:7" x14ac:dyDescent="0.25">
      <c r="A21" s="16"/>
      <c r="B21" s="17"/>
      <c r="C21" s="17"/>
      <c r="D21" s="22"/>
      <c r="E21" s="23"/>
      <c r="F21" s="24">
        <f t="shared" si="1"/>
        <v>0</v>
      </c>
      <c r="G21" s="23">
        <f t="shared" si="0"/>
        <v>0</v>
      </c>
    </row>
    <row r="22" spans="1:7" x14ac:dyDescent="0.25">
      <c r="A22" s="16"/>
      <c r="B22" s="17"/>
      <c r="C22" s="17"/>
      <c r="D22" s="22"/>
      <c r="E22" s="23"/>
      <c r="F22" s="24">
        <f t="shared" si="1"/>
        <v>0</v>
      </c>
      <c r="G22" s="23">
        <f t="shared" si="0"/>
        <v>0</v>
      </c>
    </row>
    <row r="23" spans="1:7" x14ac:dyDescent="0.25">
      <c r="A23" s="16"/>
      <c r="B23" s="17"/>
      <c r="C23" s="17"/>
      <c r="D23" s="22"/>
      <c r="E23" s="23"/>
      <c r="F23" s="24">
        <f t="shared" si="1"/>
        <v>0</v>
      </c>
      <c r="G23" s="23">
        <f t="shared" si="0"/>
        <v>0</v>
      </c>
    </row>
    <row r="24" spans="1:7" x14ac:dyDescent="0.25">
      <c r="A24" s="16"/>
      <c r="B24" s="17"/>
      <c r="C24" s="17"/>
      <c r="D24" s="22"/>
      <c r="E24" s="23"/>
      <c r="F24" s="24">
        <f t="shared" si="1"/>
        <v>0</v>
      </c>
      <c r="G24" s="23">
        <f t="shared" si="0"/>
        <v>0</v>
      </c>
    </row>
    <row r="25" spans="1:7" x14ac:dyDescent="0.25">
      <c r="A25" s="16"/>
      <c r="B25" s="17"/>
      <c r="C25" s="17"/>
      <c r="D25" s="22"/>
      <c r="E25" s="23"/>
      <c r="F25" s="24">
        <f t="shared" si="1"/>
        <v>0</v>
      </c>
      <c r="G25" s="23">
        <f t="shared" si="0"/>
        <v>0</v>
      </c>
    </row>
    <row r="26" spans="1:7" x14ac:dyDescent="0.25">
      <c r="A26" s="16"/>
      <c r="B26" s="17"/>
      <c r="C26" s="17"/>
      <c r="D26" s="22"/>
      <c r="E26" s="23"/>
      <c r="F26" s="24">
        <f t="shared" si="1"/>
        <v>0</v>
      </c>
      <c r="G26" s="23">
        <f t="shared" si="0"/>
        <v>0</v>
      </c>
    </row>
    <row r="27" spans="1:7" x14ac:dyDescent="0.25">
      <c r="A27" s="16"/>
      <c r="B27" s="17"/>
      <c r="C27" s="17"/>
      <c r="D27" s="22"/>
      <c r="E27" s="23"/>
      <c r="F27" s="24">
        <f t="shared" si="1"/>
        <v>0</v>
      </c>
      <c r="G27" s="23">
        <f t="shared" si="0"/>
        <v>0</v>
      </c>
    </row>
    <row r="28" spans="1:7" x14ac:dyDescent="0.25">
      <c r="A28" s="16"/>
      <c r="B28" s="17"/>
      <c r="C28" s="17"/>
      <c r="D28" s="22"/>
      <c r="E28" s="23"/>
      <c r="F28" s="24">
        <f t="shared" si="1"/>
        <v>0</v>
      </c>
      <c r="G28" s="23">
        <f t="shared" si="0"/>
        <v>0</v>
      </c>
    </row>
    <row r="29" spans="1:7" x14ac:dyDescent="0.25">
      <c r="A29" s="16"/>
      <c r="B29" s="17"/>
      <c r="C29" s="17"/>
      <c r="D29" s="22"/>
      <c r="E29" s="23"/>
      <c r="F29" s="24">
        <f t="shared" si="1"/>
        <v>0</v>
      </c>
      <c r="G29" s="23">
        <f t="shared" si="0"/>
        <v>0</v>
      </c>
    </row>
    <row r="30" spans="1:7" x14ac:dyDescent="0.25">
      <c r="A30" s="16"/>
      <c r="B30" s="17"/>
      <c r="C30" s="17"/>
      <c r="D30" s="22"/>
      <c r="E30" s="23"/>
      <c r="F30" s="24">
        <f t="shared" si="1"/>
        <v>0</v>
      </c>
      <c r="G30" s="23">
        <f t="shared" si="0"/>
        <v>0</v>
      </c>
    </row>
    <row r="31" spans="1:7" x14ac:dyDescent="0.25">
      <c r="A31" s="16"/>
      <c r="B31" s="17"/>
      <c r="C31" s="17"/>
      <c r="D31" s="22"/>
      <c r="E31" s="23"/>
      <c r="F31" s="24">
        <f t="shared" si="1"/>
        <v>0</v>
      </c>
      <c r="G31" s="23">
        <f t="shared" si="0"/>
        <v>0</v>
      </c>
    </row>
    <row r="32" spans="1:7" x14ac:dyDescent="0.25">
      <c r="A32" s="16"/>
      <c r="B32" s="17"/>
      <c r="C32" s="17"/>
      <c r="D32" s="22"/>
      <c r="E32" s="23"/>
      <c r="F32" s="24">
        <f t="shared" si="1"/>
        <v>0</v>
      </c>
      <c r="G32" s="23">
        <f t="shared" si="0"/>
        <v>0</v>
      </c>
    </row>
    <row r="33" spans="1:7" x14ac:dyDescent="0.25">
      <c r="A33" s="16"/>
      <c r="B33" s="17"/>
      <c r="C33" s="17"/>
      <c r="D33" s="22"/>
      <c r="E33" s="23"/>
      <c r="F33" s="24">
        <f t="shared" si="1"/>
        <v>0</v>
      </c>
      <c r="G33" s="23">
        <f t="shared" si="0"/>
        <v>0</v>
      </c>
    </row>
    <row r="34" spans="1:7" x14ac:dyDescent="0.25">
      <c r="A34" s="16"/>
      <c r="B34" s="17"/>
      <c r="C34" s="17"/>
      <c r="D34" s="22"/>
      <c r="E34" s="23"/>
      <c r="F34" s="24">
        <f t="shared" si="1"/>
        <v>0</v>
      </c>
      <c r="G34" s="23">
        <f t="shared" si="0"/>
        <v>0</v>
      </c>
    </row>
    <row r="35" spans="1:7" x14ac:dyDescent="0.25">
      <c r="A35" s="16"/>
      <c r="B35" s="17"/>
      <c r="C35" s="17"/>
      <c r="D35" s="22"/>
      <c r="E35" s="23"/>
      <c r="F35" s="24">
        <f t="shared" si="1"/>
        <v>0</v>
      </c>
      <c r="G35" s="23">
        <f t="shared" si="0"/>
        <v>0</v>
      </c>
    </row>
    <row r="36" spans="1:7" x14ac:dyDescent="0.25">
      <c r="A36" s="16"/>
      <c r="B36" s="17"/>
      <c r="C36" s="17"/>
      <c r="D36" s="22"/>
      <c r="E36" s="23"/>
      <c r="F36" s="24">
        <f t="shared" si="1"/>
        <v>0</v>
      </c>
      <c r="G36" s="23">
        <f t="shared" si="0"/>
        <v>0</v>
      </c>
    </row>
    <row r="37" spans="1:7" x14ac:dyDescent="0.25">
      <c r="A37" s="18"/>
      <c r="B37" s="17"/>
      <c r="C37" s="17"/>
      <c r="D37" s="22"/>
      <c r="E37" s="23"/>
      <c r="F37" s="24">
        <f t="shared" si="1"/>
        <v>0</v>
      </c>
      <c r="G37" s="23">
        <f t="shared" si="0"/>
        <v>0</v>
      </c>
    </row>
    <row r="38" spans="1:7" x14ac:dyDescent="0.25">
      <c r="A38" s="16"/>
      <c r="B38" s="17"/>
      <c r="C38" s="17"/>
      <c r="D38" s="22"/>
      <c r="E38" s="23"/>
      <c r="F38" s="24">
        <f t="shared" si="1"/>
        <v>0</v>
      </c>
      <c r="G38" s="23">
        <f t="shared" si="0"/>
        <v>0</v>
      </c>
    </row>
    <row r="39" spans="1:7" x14ac:dyDescent="0.25">
      <c r="A39" s="16"/>
      <c r="B39" s="17"/>
      <c r="C39" s="17"/>
      <c r="D39" s="22"/>
      <c r="E39" s="23"/>
      <c r="F39" s="24">
        <f t="shared" si="1"/>
        <v>0</v>
      </c>
      <c r="G39" s="23">
        <f t="shared" si="0"/>
        <v>0</v>
      </c>
    </row>
    <row r="40" spans="1:7" x14ac:dyDescent="0.25">
      <c r="F40" s="26" t="s">
        <v>28</v>
      </c>
      <c r="G40" s="27">
        <f>SUM(G3:G39)</f>
        <v>8435669.5453333333</v>
      </c>
    </row>
    <row r="41" spans="1:7" x14ac:dyDescent="0.25">
      <c r="F41" s="26" t="s">
        <v>29</v>
      </c>
      <c r="G41" s="27">
        <f>G40/12</f>
        <v>702972.46211111115</v>
      </c>
    </row>
    <row r="42" spans="1:7" x14ac:dyDescent="0.25">
      <c r="F42" s="26" t="s">
        <v>30</v>
      </c>
      <c r="G42" s="28">
        <v>22921507.309999999</v>
      </c>
    </row>
    <row r="43" spans="1:7" x14ac:dyDescent="0.25">
      <c r="F43" s="29" t="s">
        <v>31</v>
      </c>
      <c r="G43" s="30">
        <f>G42*0.1</f>
        <v>2292150.7310000001</v>
      </c>
    </row>
  </sheetData>
  <mergeCells count="1">
    <mergeCell ref="A1:G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ÍNDICES ECONÔMICOS</vt:lpstr>
      <vt:lpstr>ANÁLISE dos contratos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Daniela Bastos Dias</cp:lastModifiedBy>
  <cp:revision>3</cp:revision>
  <dcterms:created xsi:type="dcterms:W3CDTF">2018-12-04T12:06:58Z</dcterms:created>
  <dcterms:modified xsi:type="dcterms:W3CDTF">2020-06-23T17:39:12Z</dcterms:modified>
  <dc:language>pt-BR</dc:language>
</cp:coreProperties>
</file>